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视频教程\"/>
    </mc:Choice>
  </mc:AlternateContent>
  <xr:revisionPtr revIDLastSave="0" documentId="13_ncr:1_{347F1797-C739-4BFD-9838-55A5B0020BD4}" xr6:coauthVersionLast="47" xr6:coauthVersionMax="47" xr10:uidLastSave="{00000000-0000-0000-0000-000000000000}"/>
  <bookViews>
    <workbookView xWindow="-110" yWindow="-110" windowWidth="21820" windowHeight="13900" activeTab="4" xr2:uid="{9E1FF13E-39C8-4BD6-9FC3-9A2D78A8A82B}"/>
  </bookViews>
  <sheets>
    <sheet name="t_login" sheetId="4" r:id="rId1"/>
    <sheet name="t_时间周期" sheetId="10" r:id="rId2"/>
    <sheet name="客户清单" sheetId="3" r:id="rId3"/>
    <sheet name="产品清单" sheetId="7" r:id="rId4"/>
    <sheet name="订单交付表" sheetId="6" r:id="rId5"/>
    <sheet name="客户订单月报" sheetId="8" r:id="rId6"/>
    <sheet name="销售额" sheetId="9" r:id="rId7"/>
  </sheets>
  <definedNames>
    <definedName name="_xlnm._FilterDatabase" localSheetId="3" hidden="1">产品清单!$A$1:$D$15</definedName>
    <definedName name="_xlnm._FilterDatabase" localSheetId="2" hidden="1">客户清单!$C$2:$C$5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6" l="1"/>
  <c r="B6" i="6"/>
  <c r="B7" i="6"/>
  <c r="B8" i="6"/>
  <c r="B9" i="6"/>
  <c r="B10" i="6"/>
  <c r="B11" i="6"/>
  <c r="B12" i="6"/>
  <c r="B13" i="6"/>
  <c r="B14" i="6"/>
  <c r="B15" i="6"/>
  <c r="B16" i="6"/>
  <c r="B2" i="6"/>
  <c r="B3" i="6"/>
  <c r="B4" i="6"/>
  <c r="K3" i="6" l="1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2" i="6"/>
  <c r="F3" i="6"/>
  <c r="G3" i="6" s="1"/>
  <c r="F4" i="6"/>
  <c r="G4" i="6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2" i="6"/>
  <c r="G2" i="6" s="1"/>
  <c r="I3" i="6"/>
  <c r="N3" i="6" s="1"/>
  <c r="I4" i="6"/>
  <c r="N4" i="6" s="1"/>
  <c r="I5" i="6"/>
  <c r="N5" i="6" s="1"/>
  <c r="I6" i="6"/>
  <c r="N6" i="6" s="1"/>
  <c r="I7" i="6"/>
  <c r="N7" i="6" s="1"/>
  <c r="I8" i="6"/>
  <c r="N8" i="6" s="1"/>
  <c r="I9" i="6"/>
  <c r="N9" i="6" s="1"/>
  <c r="I10" i="6"/>
  <c r="N10" i="6" s="1"/>
  <c r="I11" i="6"/>
  <c r="N11" i="6" s="1"/>
  <c r="I12" i="6"/>
  <c r="N12" i="6" s="1"/>
  <c r="I13" i="6"/>
  <c r="N13" i="6" s="1"/>
  <c r="I14" i="6"/>
  <c r="N14" i="6" s="1"/>
  <c r="I15" i="6"/>
  <c r="N15" i="6" s="1"/>
  <c r="I16" i="6"/>
  <c r="N16" i="6" s="1"/>
  <c r="I2" i="6"/>
  <c r="N2" i="6" s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2" i="6"/>
  <c r="C9" i="9" l="1"/>
  <c r="C10" i="9"/>
  <c r="D10" i="9"/>
  <c r="D12" i="9"/>
  <c r="C4" i="9"/>
  <c r="C3" i="9"/>
  <c r="C7" i="9"/>
  <c r="D7" i="9"/>
  <c r="C2" i="9"/>
  <c r="C8" i="9"/>
  <c r="D8" i="9"/>
  <c r="D9" i="9"/>
  <c r="C5" i="9"/>
  <c r="C11" i="9"/>
  <c r="D11" i="9"/>
  <c r="C6" i="9"/>
  <c r="C12" i="9"/>
  <c r="D6" i="9"/>
  <c r="C7" i="8"/>
  <c r="D7" i="8"/>
  <c r="C8" i="8"/>
  <c r="D8" i="8"/>
  <c r="C9" i="8"/>
  <c r="D9" i="8"/>
  <c r="C10" i="8"/>
  <c r="D10" i="8"/>
  <c r="C11" i="8"/>
  <c r="D11" i="8"/>
  <c r="C12" i="8"/>
  <c r="D12" i="8"/>
  <c r="C3" i="8"/>
  <c r="C4" i="8"/>
  <c r="C5" i="8"/>
  <c r="C6" i="8"/>
  <c r="D6" i="8"/>
  <c r="C2" i="8"/>
  <c r="M3" i="6"/>
  <c r="D2" i="8" s="1"/>
  <c r="M4" i="6"/>
  <c r="M5" i="6"/>
  <c r="M6" i="6"/>
  <c r="M7" i="6"/>
  <c r="D5" i="8" s="1"/>
  <c r="M8" i="6"/>
  <c r="M9" i="6"/>
  <c r="D3" i="8" s="1"/>
  <c r="M10" i="6"/>
  <c r="D4" i="9" s="1"/>
  <c r="M11" i="6"/>
  <c r="M12" i="6"/>
  <c r="M13" i="6"/>
  <c r="M14" i="6"/>
  <c r="M15" i="6"/>
  <c r="M16" i="6"/>
  <c r="M2" i="6"/>
  <c r="D3" i="9" l="1"/>
  <c r="D4" i="8"/>
  <c r="D2" i="9"/>
  <c r="D5" i="9"/>
</calcChain>
</file>

<file path=xl/sharedStrings.xml><?xml version="1.0" encoding="utf-8"?>
<sst xmlns="http://schemas.openxmlformats.org/spreadsheetml/2006/main" count="325" uniqueCount="137">
  <si>
    <t>产品名称</t>
    <phoneticPr fontId="1" type="noConversion"/>
  </si>
  <si>
    <t>客户名称</t>
    <phoneticPr fontId="1" type="noConversion"/>
  </si>
  <si>
    <t>客户代码</t>
    <phoneticPr fontId="1" type="noConversion"/>
  </si>
  <si>
    <t>导入日期</t>
    <phoneticPr fontId="1" type="noConversion"/>
  </si>
  <si>
    <t>华为</t>
  </si>
  <si>
    <t>华为</t>
    <phoneticPr fontId="1" type="noConversion"/>
  </si>
  <si>
    <t>富士康</t>
  </si>
  <si>
    <t>富士康</t>
    <phoneticPr fontId="1" type="noConversion"/>
  </si>
  <si>
    <t>微软</t>
  </si>
  <si>
    <t>微软</t>
    <phoneticPr fontId="1" type="noConversion"/>
  </si>
  <si>
    <t>立讯精密</t>
  </si>
  <si>
    <t>立讯精密</t>
    <phoneticPr fontId="1" type="noConversion"/>
  </si>
  <si>
    <t>H01</t>
    <phoneticPr fontId="1" type="noConversion"/>
  </si>
  <si>
    <t>F01</t>
    <phoneticPr fontId="1" type="noConversion"/>
  </si>
  <si>
    <t>L02</t>
    <phoneticPr fontId="1" type="noConversion"/>
  </si>
  <si>
    <t>W03</t>
    <phoneticPr fontId="1" type="noConversion"/>
  </si>
  <si>
    <t>对应业务人员</t>
    <phoneticPr fontId="1" type="noConversion"/>
  </si>
  <si>
    <t>月结天数</t>
    <phoneticPr fontId="1" type="noConversion"/>
  </si>
  <si>
    <t>交易币种</t>
    <phoneticPr fontId="1" type="noConversion"/>
  </si>
  <si>
    <t>RMB</t>
    <phoneticPr fontId="1" type="noConversion"/>
  </si>
  <si>
    <t>USD</t>
    <phoneticPr fontId="1" type="noConversion"/>
  </si>
  <si>
    <t>单价</t>
    <phoneticPr fontId="1" type="noConversion"/>
  </si>
  <si>
    <t>客户</t>
    <phoneticPr fontId="1" type="noConversion"/>
  </si>
  <si>
    <t>月份</t>
    <phoneticPr fontId="1" type="noConversion"/>
  </si>
  <si>
    <t>产品料号</t>
    <phoneticPr fontId="1" type="noConversion"/>
  </si>
  <si>
    <t>出货金额</t>
    <phoneticPr fontId="1" type="noConversion"/>
  </si>
  <si>
    <t xml:space="preserve"> </t>
    <phoneticPr fontId="1" type="noConversion"/>
  </si>
  <si>
    <t>出货笔数</t>
    <phoneticPr fontId="1" type="noConversion"/>
  </si>
  <si>
    <t>出货总金额</t>
    <phoneticPr fontId="1" type="noConversion"/>
  </si>
  <si>
    <t>id</t>
  </si>
  <si>
    <t>userName</t>
  </si>
  <si>
    <t>passWord</t>
  </si>
  <si>
    <t>realName</t>
  </si>
  <si>
    <t>job</t>
  </si>
  <si>
    <t>supJob</t>
  </si>
  <si>
    <t>sup</t>
  </si>
  <si>
    <t>dept</t>
  </si>
  <si>
    <t>manageLevel</t>
  </si>
  <si>
    <t>ifKPI</t>
  </si>
  <si>
    <t>否</t>
  </si>
  <si>
    <t>kpi</t>
  </si>
  <si>
    <t>KPI专员</t>
  </si>
  <si>
    <t>总经理</t>
  </si>
  <si>
    <t>总经办</t>
  </si>
  <si>
    <t>管理岗位</t>
  </si>
  <si>
    <t>张三</t>
  </si>
  <si>
    <t>李四</t>
  </si>
  <si>
    <t>销售部经理</t>
  </si>
  <si>
    <t>销售部</t>
  </si>
  <si>
    <t>是</t>
  </si>
  <si>
    <t>王五</t>
  </si>
  <si>
    <t>国内销售</t>
  </si>
  <si>
    <t>基层岗位</t>
  </si>
  <si>
    <t>李四兼1</t>
  </si>
  <si>
    <t>海外销售</t>
  </si>
  <si>
    <t>刘麻子</t>
  </si>
  <si>
    <t>李寻欢</t>
  </si>
  <si>
    <t>品质部经理</t>
  </si>
  <si>
    <t>品质部</t>
  </si>
  <si>
    <t>阿飞</t>
  </si>
  <si>
    <t>QE</t>
  </si>
  <si>
    <t>阿甘</t>
  </si>
  <si>
    <t>上官金荣</t>
  </si>
  <si>
    <t>QC主管</t>
  </si>
  <si>
    <t>祝枝山</t>
  </si>
  <si>
    <t>QC</t>
  </si>
  <si>
    <t>秋香</t>
  </si>
  <si>
    <t>IPQC</t>
  </si>
  <si>
    <t>春香</t>
  </si>
  <si>
    <t>夏香</t>
  </si>
  <si>
    <t>冬香</t>
  </si>
  <si>
    <t>李寻欢兼1</t>
  </si>
  <si>
    <t>东方不败</t>
  </si>
  <si>
    <t>生产部经理</t>
  </si>
  <si>
    <t>生产部</t>
  </si>
  <si>
    <t>任我行</t>
  </si>
  <si>
    <t>A车间班长</t>
  </si>
  <si>
    <t>向天问</t>
  </si>
  <si>
    <t>B车间班长</t>
  </si>
  <si>
    <t>W04</t>
  </si>
  <si>
    <t>W05</t>
  </si>
  <si>
    <t>W06</t>
  </si>
  <si>
    <t>W07</t>
  </si>
  <si>
    <t>特斯拉</t>
  </si>
  <si>
    <t>特斯拉</t>
    <phoneticPr fontId="1" type="noConversion"/>
  </si>
  <si>
    <t>通用汽车</t>
    <phoneticPr fontId="1" type="noConversion"/>
  </si>
  <si>
    <t>通用电气</t>
    <phoneticPr fontId="1" type="noConversion"/>
  </si>
  <si>
    <t>壳牌石油</t>
    <phoneticPr fontId="1" type="noConversion"/>
  </si>
  <si>
    <t>销售单价</t>
    <phoneticPr fontId="1" type="noConversion"/>
  </si>
  <si>
    <t>季度</t>
    <phoneticPr fontId="1" type="noConversion"/>
  </si>
  <si>
    <t>半年</t>
    <phoneticPr fontId="1" type="noConversion"/>
  </si>
  <si>
    <t>2023年3月</t>
  </si>
  <si>
    <t>2023年4月</t>
  </si>
  <si>
    <t>2023年5月</t>
  </si>
  <si>
    <t>下单日期</t>
    <phoneticPr fontId="1" type="noConversion"/>
  </si>
  <si>
    <t>是否延误</t>
    <phoneticPr fontId="1" type="noConversion"/>
  </si>
  <si>
    <t>实际交付周期</t>
    <phoneticPr fontId="1" type="noConversion"/>
  </si>
  <si>
    <t>实际送货日期</t>
    <phoneticPr fontId="1" type="noConversion"/>
  </si>
  <si>
    <t>标准交期</t>
    <phoneticPr fontId="1" type="noConversion"/>
  </si>
  <si>
    <t>标准交付周期</t>
    <phoneticPr fontId="1" type="noConversion"/>
  </si>
  <si>
    <t>理论交付日期</t>
    <phoneticPr fontId="1" type="noConversion"/>
  </si>
  <si>
    <t>订单数量</t>
    <phoneticPr fontId="1" type="noConversion"/>
  </si>
  <si>
    <t>实际出货数量</t>
    <phoneticPr fontId="1" type="noConversion"/>
  </si>
  <si>
    <t>交付比例</t>
    <phoneticPr fontId="1" type="noConversion"/>
  </si>
  <si>
    <t>2024年3季度</t>
    <phoneticPr fontId="1" type="noConversion"/>
  </si>
  <si>
    <t>2024年4季度</t>
    <phoneticPr fontId="1" type="noConversion"/>
  </si>
  <si>
    <t>2024年上半年</t>
  </si>
  <si>
    <t>日期</t>
    <phoneticPr fontId="1" type="noConversion"/>
  </si>
  <si>
    <t>2024年1季度</t>
  </si>
  <si>
    <t>2024年01月</t>
    <phoneticPr fontId="1" type="noConversion"/>
  </si>
  <si>
    <t>2024年02月</t>
  </si>
  <si>
    <t>2024年03月</t>
  </si>
  <si>
    <t>2024年04月</t>
  </si>
  <si>
    <t>2024年05月</t>
  </si>
  <si>
    <t>2024年06月</t>
  </si>
  <si>
    <t>2024年07月</t>
  </si>
  <si>
    <t>2024年08月</t>
  </si>
  <si>
    <t>2024年09月</t>
  </si>
  <si>
    <t>2024年10月</t>
  </si>
  <si>
    <t>2024年11月</t>
  </si>
  <si>
    <t>2024年12月</t>
  </si>
  <si>
    <t>2024年2季度</t>
    <phoneticPr fontId="1" type="noConversion"/>
  </si>
  <si>
    <t>2024年下半年</t>
    <phoneticPr fontId="1" type="noConversion"/>
  </si>
  <si>
    <t>2024-01通配</t>
    <phoneticPr fontId="1" type="noConversion"/>
  </si>
  <si>
    <t>2024-02通配</t>
  </si>
  <si>
    <t>2024-03通配</t>
  </si>
  <si>
    <t>2024-04通配</t>
  </si>
  <si>
    <t>2024-05通配</t>
  </si>
  <si>
    <t>2024-06通配</t>
  </si>
  <si>
    <t>2024-07通配</t>
  </si>
  <si>
    <t>2024-08通配</t>
  </si>
  <si>
    <t>2024-09通配</t>
  </si>
  <si>
    <t>2024-10通配</t>
  </si>
  <si>
    <t>2024-11通配</t>
  </si>
  <si>
    <t>2024-12通配</t>
  </si>
  <si>
    <t>业务员</t>
    <phoneticPr fontId="1" type="noConversion"/>
  </si>
  <si>
    <t>销售金额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</si>
</sst>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yyyy\-mm\-dd;@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5" borderId="1" xfId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5" borderId="1" xfId="0" applyNumberForma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4D0A-7038-4917-AD76-28958A330BA5}">
  <sheetPr codeName="Sheet1"/>
  <dimension ref="A1:J21"/>
  <sheetViews>
    <sheetView showGridLines="0" topLeftCell="B1" zoomScale="99" zoomScaleNormal="99" workbookViewId="0">
      <selection activeCell="C29" sqref="C29"/>
    </sheetView>
  </sheetViews>
  <sheetFormatPr defaultRowHeight="14" x14ac:dyDescent="0.3"/>
  <cols>
    <col min="1" max="1" width="12.58203125" hidden="1" customWidth="1"/>
    <col min="2" max="2" width="9.58203125" bestFit="1" customWidth="1"/>
    <col min="3" max="3" width="9.08203125" bestFit="1" customWidth="1"/>
    <col min="4" max="4" width="9.58203125" bestFit="1" customWidth="1"/>
    <col min="5" max="6" width="10.5" bestFit="1" customWidth="1"/>
    <col min="7" max="8" width="8.58203125" bestFit="1" customWidth="1"/>
    <col min="9" max="9" width="11.75" bestFit="1" customWidth="1"/>
    <col min="10" max="10" width="4.58203125" bestFit="1" customWidth="1"/>
  </cols>
  <sheetData>
    <row r="1" spans="1:10" s="4" customFormat="1" x14ac:dyDescent="0.3">
      <c r="A1" s="12" t="s">
        <v>29</v>
      </c>
      <c r="B1" s="12" t="s">
        <v>30</v>
      </c>
      <c r="C1" s="12" t="s">
        <v>31</v>
      </c>
      <c r="D1" s="12" t="s">
        <v>32</v>
      </c>
      <c r="E1" s="12" t="s">
        <v>33</v>
      </c>
      <c r="F1" s="12" t="s">
        <v>34</v>
      </c>
      <c r="G1" s="12" t="s">
        <v>35</v>
      </c>
      <c r="H1" s="12" t="s">
        <v>36</v>
      </c>
      <c r="I1" s="13" t="s">
        <v>37</v>
      </c>
      <c r="J1" s="13" t="s">
        <v>38</v>
      </c>
    </row>
    <row r="2" spans="1:10" s="4" customFormat="1" x14ac:dyDescent="0.3">
      <c r="A2" s="3">
        <v>100000002</v>
      </c>
      <c r="B2" s="3" t="s">
        <v>40</v>
      </c>
      <c r="C2" s="3">
        <v>666666</v>
      </c>
      <c r="D2" s="5" t="s">
        <v>41</v>
      </c>
      <c r="E2" s="5" t="s">
        <v>41</v>
      </c>
      <c r="F2" s="3" t="s">
        <v>42</v>
      </c>
      <c r="G2" s="3" t="s">
        <v>45</v>
      </c>
      <c r="H2" s="3" t="s">
        <v>43</v>
      </c>
      <c r="I2" s="3" t="s">
        <v>44</v>
      </c>
      <c r="J2" s="3" t="s">
        <v>39</v>
      </c>
    </row>
    <row r="3" spans="1:10" s="4" customFormat="1" x14ac:dyDescent="0.3">
      <c r="A3" s="3">
        <v>1668907142873</v>
      </c>
      <c r="B3" s="3" t="s">
        <v>45</v>
      </c>
      <c r="C3" s="3">
        <v>666666</v>
      </c>
      <c r="D3" s="5" t="s">
        <v>45</v>
      </c>
      <c r="E3" s="5" t="s">
        <v>42</v>
      </c>
      <c r="F3" s="3" t="s">
        <v>42</v>
      </c>
      <c r="G3" s="3" t="s">
        <v>45</v>
      </c>
      <c r="H3" s="3" t="s">
        <v>43</v>
      </c>
      <c r="I3" s="3" t="s">
        <v>44</v>
      </c>
      <c r="J3" s="3" t="s">
        <v>39</v>
      </c>
    </row>
    <row r="4" spans="1:10" s="4" customFormat="1" x14ac:dyDescent="0.3">
      <c r="A4" s="3">
        <v>1668907173732</v>
      </c>
      <c r="B4" s="3" t="s">
        <v>46</v>
      </c>
      <c r="C4" s="3">
        <v>666666</v>
      </c>
      <c r="D4" s="5" t="s">
        <v>46</v>
      </c>
      <c r="E4" s="5" t="s">
        <v>47</v>
      </c>
      <c r="F4" s="3" t="s">
        <v>42</v>
      </c>
      <c r="G4" s="3" t="s">
        <v>45</v>
      </c>
      <c r="H4" s="3" t="s">
        <v>48</v>
      </c>
      <c r="I4" s="3" t="s">
        <v>44</v>
      </c>
      <c r="J4" s="3" t="s">
        <v>49</v>
      </c>
    </row>
    <row r="5" spans="1:10" s="4" customFormat="1" x14ac:dyDescent="0.3">
      <c r="A5" s="3">
        <v>1668907190446</v>
      </c>
      <c r="B5" s="3" t="s">
        <v>50</v>
      </c>
      <c r="C5" s="3">
        <v>666666</v>
      </c>
      <c r="D5" s="5" t="s">
        <v>50</v>
      </c>
      <c r="E5" s="5" t="s">
        <v>51</v>
      </c>
      <c r="F5" s="3" t="s">
        <v>47</v>
      </c>
      <c r="G5" s="3" t="s">
        <v>46</v>
      </c>
      <c r="H5" s="3" t="s">
        <v>48</v>
      </c>
      <c r="I5" s="3" t="s">
        <v>52</v>
      </c>
      <c r="J5" s="3" t="s">
        <v>49</v>
      </c>
    </row>
    <row r="6" spans="1:10" s="4" customFormat="1" x14ac:dyDescent="0.3">
      <c r="A6" s="3">
        <v>1668907223603</v>
      </c>
      <c r="B6" s="3" t="s">
        <v>53</v>
      </c>
      <c r="C6" s="3">
        <v>666666</v>
      </c>
      <c r="D6" s="5" t="s">
        <v>53</v>
      </c>
      <c r="E6" s="5" t="s">
        <v>54</v>
      </c>
      <c r="F6" s="3" t="s">
        <v>47</v>
      </c>
      <c r="G6" s="3" t="s">
        <v>46</v>
      </c>
      <c r="H6" s="3" t="s">
        <v>48</v>
      </c>
      <c r="I6" s="3" t="s">
        <v>52</v>
      </c>
      <c r="J6" s="3" t="s">
        <v>49</v>
      </c>
    </row>
    <row r="7" spans="1:10" s="4" customFormat="1" x14ac:dyDescent="0.3">
      <c r="A7" s="3">
        <v>1668907250103</v>
      </c>
      <c r="B7" s="3" t="s">
        <v>55</v>
      </c>
      <c r="C7" s="3">
        <v>666666</v>
      </c>
      <c r="D7" s="5" t="s">
        <v>55</v>
      </c>
      <c r="E7" s="5" t="s">
        <v>51</v>
      </c>
      <c r="F7" s="3" t="s">
        <v>47</v>
      </c>
      <c r="G7" s="3" t="s">
        <v>46</v>
      </c>
      <c r="H7" s="3" t="s">
        <v>48</v>
      </c>
      <c r="I7" s="3" t="s">
        <v>52</v>
      </c>
      <c r="J7" s="3" t="s">
        <v>49</v>
      </c>
    </row>
    <row r="8" spans="1:10" s="4" customFormat="1" x14ac:dyDescent="0.3">
      <c r="A8" s="3">
        <v>1669084738453</v>
      </c>
      <c r="B8" s="3" t="s">
        <v>56</v>
      </c>
      <c r="C8" s="3">
        <v>666666</v>
      </c>
      <c r="D8" s="5" t="s">
        <v>56</v>
      </c>
      <c r="E8" s="5" t="s">
        <v>57</v>
      </c>
      <c r="F8" s="3" t="s">
        <v>42</v>
      </c>
      <c r="G8" s="3" t="s">
        <v>45</v>
      </c>
      <c r="H8" s="3" t="s">
        <v>58</v>
      </c>
      <c r="I8" s="3" t="s">
        <v>44</v>
      </c>
      <c r="J8" s="3" t="s">
        <v>49</v>
      </c>
    </row>
    <row r="9" spans="1:10" s="4" customFormat="1" x14ac:dyDescent="0.3">
      <c r="A9" s="3">
        <v>1669084760139</v>
      </c>
      <c r="B9" s="3" t="s">
        <v>59</v>
      </c>
      <c r="C9" s="3">
        <v>666666</v>
      </c>
      <c r="D9" s="5" t="s">
        <v>59</v>
      </c>
      <c r="E9" s="5" t="s">
        <v>60</v>
      </c>
      <c r="F9" s="3" t="s">
        <v>57</v>
      </c>
      <c r="G9" s="3" t="s">
        <v>56</v>
      </c>
      <c r="H9" s="3" t="s">
        <v>58</v>
      </c>
      <c r="I9" s="3" t="s">
        <v>52</v>
      </c>
      <c r="J9" s="3" t="s">
        <v>49</v>
      </c>
    </row>
    <row r="10" spans="1:10" s="4" customFormat="1" x14ac:dyDescent="0.3">
      <c r="A10" s="3">
        <v>1669084784954</v>
      </c>
      <c r="B10" s="3" t="s">
        <v>61</v>
      </c>
      <c r="C10" s="3">
        <v>666666</v>
      </c>
      <c r="D10" s="5" t="s">
        <v>61</v>
      </c>
      <c r="E10" s="5" t="s">
        <v>60</v>
      </c>
      <c r="F10" s="3" t="s">
        <v>57</v>
      </c>
      <c r="G10" s="3" t="s">
        <v>56</v>
      </c>
      <c r="H10" s="3" t="s">
        <v>58</v>
      </c>
      <c r="I10" s="3" t="s">
        <v>52</v>
      </c>
      <c r="J10" s="3" t="s">
        <v>49</v>
      </c>
    </row>
    <row r="11" spans="1:10" s="4" customFormat="1" x14ac:dyDescent="0.3">
      <c r="A11" s="3">
        <v>1669084816489</v>
      </c>
      <c r="B11" s="3" t="s">
        <v>62</v>
      </c>
      <c r="C11" s="3">
        <v>666666</v>
      </c>
      <c r="D11" s="3" t="s">
        <v>62</v>
      </c>
      <c r="E11" s="3" t="s">
        <v>63</v>
      </c>
      <c r="F11" s="3" t="s">
        <v>57</v>
      </c>
      <c r="G11" s="3" t="s">
        <v>56</v>
      </c>
      <c r="H11" s="3" t="s">
        <v>58</v>
      </c>
      <c r="I11" s="3" t="s">
        <v>44</v>
      </c>
      <c r="J11" s="3" t="s">
        <v>49</v>
      </c>
    </row>
    <row r="12" spans="1:10" s="4" customFormat="1" x14ac:dyDescent="0.3">
      <c r="A12" s="3">
        <v>1669084840152</v>
      </c>
      <c r="B12" s="3" t="s">
        <v>64</v>
      </c>
      <c r="C12" s="3">
        <v>666666</v>
      </c>
      <c r="D12" s="3" t="s">
        <v>64</v>
      </c>
      <c r="E12" s="3" t="s">
        <v>65</v>
      </c>
      <c r="F12" s="3" t="s">
        <v>63</v>
      </c>
      <c r="G12" s="3" t="s">
        <v>62</v>
      </c>
      <c r="H12" s="3" t="s">
        <v>58</v>
      </c>
      <c r="I12" s="3" t="s">
        <v>52</v>
      </c>
      <c r="J12" s="3" t="s">
        <v>49</v>
      </c>
    </row>
    <row r="13" spans="1:10" s="4" customFormat="1" x14ac:dyDescent="0.3">
      <c r="A13" s="3">
        <v>1669084867311</v>
      </c>
      <c r="B13" s="3" t="s">
        <v>66</v>
      </c>
      <c r="C13" s="3">
        <v>666666</v>
      </c>
      <c r="D13" s="3" t="s">
        <v>66</v>
      </c>
      <c r="E13" s="3" t="s">
        <v>67</v>
      </c>
      <c r="F13" s="3" t="s">
        <v>63</v>
      </c>
      <c r="G13" s="3" t="s">
        <v>62</v>
      </c>
      <c r="H13" s="3" t="s">
        <v>58</v>
      </c>
      <c r="I13" s="3" t="s">
        <v>52</v>
      </c>
      <c r="J13" s="3" t="s">
        <v>49</v>
      </c>
    </row>
    <row r="14" spans="1:10" s="4" customFormat="1" x14ac:dyDescent="0.3">
      <c r="A14" s="3">
        <v>1669084908030</v>
      </c>
      <c r="B14" s="3" t="s">
        <v>68</v>
      </c>
      <c r="C14" s="3">
        <v>666666</v>
      </c>
      <c r="D14" s="3" t="s">
        <v>68</v>
      </c>
      <c r="E14" s="3" t="s">
        <v>67</v>
      </c>
      <c r="F14" s="3" t="s">
        <v>63</v>
      </c>
      <c r="G14" s="3" t="s">
        <v>62</v>
      </c>
      <c r="H14" s="3" t="s">
        <v>58</v>
      </c>
      <c r="I14" s="3" t="s">
        <v>52</v>
      </c>
      <c r="J14" s="3" t="s">
        <v>49</v>
      </c>
    </row>
    <row r="15" spans="1:10" x14ac:dyDescent="0.3">
      <c r="A15" s="3">
        <v>1669084945990</v>
      </c>
      <c r="B15" s="3" t="s">
        <v>69</v>
      </c>
      <c r="C15" s="3">
        <v>666666</v>
      </c>
      <c r="D15" s="3" t="s">
        <v>69</v>
      </c>
      <c r="E15" s="3" t="s">
        <v>67</v>
      </c>
      <c r="F15" s="3" t="s">
        <v>63</v>
      </c>
      <c r="G15" s="3" t="s">
        <v>62</v>
      </c>
      <c r="H15" s="3" t="s">
        <v>58</v>
      </c>
      <c r="I15" s="3" t="s">
        <v>52</v>
      </c>
      <c r="J15" s="3" t="s">
        <v>49</v>
      </c>
    </row>
    <row r="16" spans="1:10" x14ac:dyDescent="0.3">
      <c r="A16" s="3">
        <v>1669085015293</v>
      </c>
      <c r="B16" s="3" t="s">
        <v>70</v>
      </c>
      <c r="C16" s="3">
        <v>666666</v>
      </c>
      <c r="D16" s="3" t="s">
        <v>70</v>
      </c>
      <c r="E16" s="3" t="s">
        <v>67</v>
      </c>
      <c r="F16" s="3" t="s">
        <v>63</v>
      </c>
      <c r="G16" s="3" t="s">
        <v>62</v>
      </c>
      <c r="H16" s="3" t="s">
        <v>58</v>
      </c>
      <c r="I16" s="3" t="s">
        <v>52</v>
      </c>
      <c r="J16" s="3" t="s">
        <v>49</v>
      </c>
    </row>
    <row r="17" spans="1:10" x14ac:dyDescent="0.3">
      <c r="A17" s="3">
        <v>1669085185273</v>
      </c>
      <c r="B17" s="3" t="s">
        <v>71</v>
      </c>
      <c r="C17" s="3">
        <v>666666</v>
      </c>
      <c r="D17" s="3" t="s">
        <v>71</v>
      </c>
      <c r="E17" s="3" t="s">
        <v>60</v>
      </c>
      <c r="F17" s="3" t="s">
        <v>57</v>
      </c>
      <c r="G17" s="3" t="s">
        <v>56</v>
      </c>
      <c r="H17" s="3" t="s">
        <v>58</v>
      </c>
      <c r="I17" s="3" t="s">
        <v>52</v>
      </c>
      <c r="J17" s="3" t="s">
        <v>49</v>
      </c>
    </row>
    <row r="18" spans="1:10" x14ac:dyDescent="0.3">
      <c r="A18" s="3">
        <v>1669085221281</v>
      </c>
      <c r="B18" s="3" t="s">
        <v>72</v>
      </c>
      <c r="C18" s="3">
        <v>666666</v>
      </c>
      <c r="D18" s="3" t="s">
        <v>72</v>
      </c>
      <c r="E18" s="3" t="s">
        <v>73</v>
      </c>
      <c r="F18" s="3" t="s">
        <v>42</v>
      </c>
      <c r="G18" s="3" t="s">
        <v>45</v>
      </c>
      <c r="H18" s="3" t="s">
        <v>74</v>
      </c>
      <c r="I18" s="3" t="s">
        <v>44</v>
      </c>
      <c r="J18" s="3" t="s">
        <v>49</v>
      </c>
    </row>
    <row r="19" spans="1:10" x14ac:dyDescent="0.3">
      <c r="A19" s="3">
        <v>1669085249290</v>
      </c>
      <c r="B19" s="3" t="s">
        <v>75</v>
      </c>
      <c r="C19" s="3">
        <v>666666</v>
      </c>
      <c r="D19" s="3" t="s">
        <v>75</v>
      </c>
      <c r="E19" s="3" t="s">
        <v>76</v>
      </c>
      <c r="F19" s="3" t="s">
        <v>73</v>
      </c>
      <c r="G19" s="3" t="s">
        <v>72</v>
      </c>
      <c r="H19" s="3" t="s">
        <v>74</v>
      </c>
      <c r="I19" s="3" t="s">
        <v>52</v>
      </c>
      <c r="J19" s="3" t="s">
        <v>49</v>
      </c>
    </row>
    <row r="20" spans="1:10" hidden="1" x14ac:dyDescent="0.3">
      <c r="A20" s="3">
        <v>1669085273599</v>
      </c>
      <c r="B20" s="3" t="s">
        <v>77</v>
      </c>
      <c r="C20" s="3">
        <v>666666</v>
      </c>
      <c r="D20" s="3" t="s">
        <v>77</v>
      </c>
      <c r="E20" s="3" t="s">
        <v>78</v>
      </c>
      <c r="F20" s="3" t="s">
        <v>73</v>
      </c>
      <c r="G20" s="3" t="s">
        <v>72</v>
      </c>
      <c r="H20" s="3" t="s">
        <v>74</v>
      </c>
      <c r="I20" s="3" t="s">
        <v>52</v>
      </c>
      <c r="J20" s="3" t="s">
        <v>49</v>
      </c>
    </row>
    <row r="21" spans="1:10" x14ac:dyDescent="0.3">
      <c r="B21" s="1"/>
      <c r="C21" s="1"/>
      <c r="D21" s="1"/>
      <c r="E21" s="1"/>
      <c r="F21" s="1"/>
      <c r="G21" s="1"/>
      <c r="H21" s="1"/>
      <c r="I21" s="1"/>
      <c r="J21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7C41-40F1-4815-86B7-5B588750D386}">
  <sheetPr codeName="Sheet7"/>
  <dimension ref="A1:D13"/>
  <sheetViews>
    <sheetView showGridLines="0" workbookViewId="0">
      <selection activeCell="F10" sqref="F10"/>
    </sheetView>
  </sheetViews>
  <sheetFormatPr defaultRowHeight="14" x14ac:dyDescent="0.3"/>
  <cols>
    <col min="1" max="1" width="13.08203125" style="4" customWidth="1"/>
    <col min="2" max="2" width="11.83203125" bestFit="1" customWidth="1"/>
    <col min="3" max="4" width="12.58203125" bestFit="1" customWidth="1"/>
  </cols>
  <sheetData>
    <row r="1" spans="1:4" x14ac:dyDescent="0.3">
      <c r="A1" s="11" t="s">
        <v>23</v>
      </c>
      <c r="B1" s="11" t="s">
        <v>89</v>
      </c>
      <c r="C1" s="11" t="s">
        <v>90</v>
      </c>
      <c r="D1" s="11" t="s">
        <v>107</v>
      </c>
    </row>
    <row r="2" spans="1:4" x14ac:dyDescent="0.3">
      <c r="A2" s="5" t="s">
        <v>109</v>
      </c>
      <c r="B2" s="3" t="s">
        <v>108</v>
      </c>
      <c r="C2" s="3" t="s">
        <v>106</v>
      </c>
      <c r="D2" s="3" t="s">
        <v>123</v>
      </c>
    </row>
    <row r="3" spans="1:4" x14ac:dyDescent="0.3">
      <c r="A3" s="5" t="s">
        <v>110</v>
      </c>
      <c r="B3" s="3" t="s">
        <v>108</v>
      </c>
      <c r="C3" s="3" t="s">
        <v>106</v>
      </c>
      <c r="D3" s="3" t="s">
        <v>124</v>
      </c>
    </row>
    <row r="4" spans="1:4" x14ac:dyDescent="0.3">
      <c r="A4" s="5" t="s">
        <v>111</v>
      </c>
      <c r="B4" s="3" t="s">
        <v>108</v>
      </c>
      <c r="C4" s="3" t="s">
        <v>106</v>
      </c>
      <c r="D4" s="3" t="s">
        <v>125</v>
      </c>
    </row>
    <row r="5" spans="1:4" x14ac:dyDescent="0.3">
      <c r="A5" s="5" t="s">
        <v>112</v>
      </c>
      <c r="B5" s="3" t="s">
        <v>121</v>
      </c>
      <c r="C5" s="3" t="s">
        <v>106</v>
      </c>
      <c r="D5" s="3" t="s">
        <v>126</v>
      </c>
    </row>
    <row r="6" spans="1:4" x14ac:dyDescent="0.3">
      <c r="A6" s="5" t="s">
        <v>113</v>
      </c>
      <c r="B6" s="3" t="s">
        <v>121</v>
      </c>
      <c r="C6" s="3" t="s">
        <v>106</v>
      </c>
      <c r="D6" s="3" t="s">
        <v>127</v>
      </c>
    </row>
    <row r="7" spans="1:4" x14ac:dyDescent="0.3">
      <c r="A7" s="5" t="s">
        <v>114</v>
      </c>
      <c r="B7" s="3" t="s">
        <v>121</v>
      </c>
      <c r="C7" s="3" t="s">
        <v>106</v>
      </c>
      <c r="D7" s="3" t="s">
        <v>128</v>
      </c>
    </row>
    <row r="8" spans="1:4" x14ac:dyDescent="0.3">
      <c r="A8" s="5" t="s">
        <v>115</v>
      </c>
      <c r="B8" s="3" t="s">
        <v>104</v>
      </c>
      <c r="C8" s="3" t="s">
        <v>122</v>
      </c>
      <c r="D8" s="3" t="s">
        <v>129</v>
      </c>
    </row>
    <row r="9" spans="1:4" x14ac:dyDescent="0.3">
      <c r="A9" s="5" t="s">
        <v>116</v>
      </c>
      <c r="B9" s="3" t="s">
        <v>104</v>
      </c>
      <c r="C9" s="3" t="s">
        <v>122</v>
      </c>
      <c r="D9" s="3" t="s">
        <v>130</v>
      </c>
    </row>
    <row r="10" spans="1:4" x14ac:dyDescent="0.3">
      <c r="A10" s="5" t="s">
        <v>117</v>
      </c>
      <c r="B10" s="3" t="s">
        <v>104</v>
      </c>
      <c r="C10" s="3" t="s">
        <v>122</v>
      </c>
      <c r="D10" s="3" t="s">
        <v>131</v>
      </c>
    </row>
    <row r="11" spans="1:4" x14ac:dyDescent="0.3">
      <c r="A11" s="5" t="s">
        <v>118</v>
      </c>
      <c r="B11" s="3" t="s">
        <v>105</v>
      </c>
      <c r="C11" s="3" t="s">
        <v>122</v>
      </c>
      <c r="D11" s="3" t="s">
        <v>132</v>
      </c>
    </row>
    <row r="12" spans="1:4" x14ac:dyDescent="0.3">
      <c r="A12" s="5" t="s">
        <v>119</v>
      </c>
      <c r="B12" s="3" t="s">
        <v>105</v>
      </c>
      <c r="C12" s="3" t="s">
        <v>122</v>
      </c>
      <c r="D12" s="3" t="s">
        <v>133</v>
      </c>
    </row>
    <row r="13" spans="1:4" x14ac:dyDescent="0.3">
      <c r="A13" s="5" t="s">
        <v>120</v>
      </c>
      <c r="B13" s="3" t="s">
        <v>105</v>
      </c>
      <c r="C13" s="3" t="s">
        <v>122</v>
      </c>
      <c r="D13" s="3" t="s">
        <v>134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B4C1-94F3-4EF1-97B2-D7F05AEAA013}">
  <sheetPr codeName="Sheet2"/>
  <dimension ref="A1:F10"/>
  <sheetViews>
    <sheetView showGridLines="0" zoomScale="104" zoomScaleNormal="104" workbookViewId="0">
      <selection activeCell="C30" sqref="C30"/>
    </sheetView>
  </sheetViews>
  <sheetFormatPr defaultColWidth="9" defaultRowHeight="14" x14ac:dyDescent="0.3"/>
  <cols>
    <col min="1" max="2" width="9" style="4"/>
    <col min="3" max="3" width="13" style="4" bestFit="1" customWidth="1"/>
    <col min="4" max="5" width="9" style="4"/>
    <col min="6" max="6" width="11.33203125" style="4" customWidth="1"/>
    <col min="7" max="7" width="9" style="4"/>
    <col min="8" max="8" width="103.58203125" style="4" customWidth="1"/>
    <col min="9" max="16384" width="9" style="4"/>
  </cols>
  <sheetData>
    <row r="1" spans="1:6" x14ac:dyDescent="0.3">
      <c r="A1" s="2" t="s">
        <v>1</v>
      </c>
      <c r="B1" s="2" t="s">
        <v>2</v>
      </c>
      <c r="C1" s="2" t="s">
        <v>16</v>
      </c>
      <c r="D1" s="2" t="s">
        <v>18</v>
      </c>
      <c r="E1" s="2" t="s">
        <v>17</v>
      </c>
      <c r="F1" s="2" t="s">
        <v>3</v>
      </c>
    </row>
    <row r="2" spans="1:6" x14ac:dyDescent="0.3">
      <c r="A2" s="3" t="s">
        <v>5</v>
      </c>
      <c r="B2" s="3" t="s">
        <v>12</v>
      </c>
      <c r="C2" s="3" t="s">
        <v>45</v>
      </c>
      <c r="D2" s="3" t="s">
        <v>19</v>
      </c>
      <c r="E2" s="3">
        <v>30</v>
      </c>
      <c r="F2" s="15">
        <v>44269</v>
      </c>
    </row>
    <row r="3" spans="1:6" x14ac:dyDescent="0.3">
      <c r="A3" s="3" t="s">
        <v>7</v>
      </c>
      <c r="B3" s="3" t="s">
        <v>13</v>
      </c>
      <c r="C3" s="3" t="s">
        <v>46</v>
      </c>
      <c r="D3" s="3" t="s">
        <v>19</v>
      </c>
      <c r="E3" s="3">
        <v>90</v>
      </c>
      <c r="F3" s="15">
        <v>44666</v>
      </c>
    </row>
    <row r="4" spans="1:6" x14ac:dyDescent="0.3">
      <c r="A4" s="3" t="s">
        <v>11</v>
      </c>
      <c r="B4" s="3" t="s">
        <v>14</v>
      </c>
      <c r="C4" s="3" t="s">
        <v>50</v>
      </c>
      <c r="D4" s="3" t="s">
        <v>19</v>
      </c>
      <c r="E4" s="3">
        <v>60</v>
      </c>
      <c r="F4" s="15">
        <v>42051</v>
      </c>
    </row>
    <row r="5" spans="1:6" x14ac:dyDescent="0.3">
      <c r="A5" s="3" t="s">
        <v>9</v>
      </c>
      <c r="B5" s="3" t="s">
        <v>15</v>
      </c>
      <c r="C5" s="3" t="s">
        <v>56</v>
      </c>
      <c r="D5" s="3" t="s">
        <v>20</v>
      </c>
      <c r="E5" s="3">
        <v>30</v>
      </c>
      <c r="F5" s="15">
        <v>43857</v>
      </c>
    </row>
    <row r="6" spans="1:6" x14ac:dyDescent="0.3">
      <c r="A6" s="3" t="s">
        <v>84</v>
      </c>
      <c r="B6" s="3" t="s">
        <v>79</v>
      </c>
      <c r="C6" s="3" t="s">
        <v>59</v>
      </c>
      <c r="D6" s="3" t="s">
        <v>20</v>
      </c>
      <c r="E6" s="3">
        <v>31</v>
      </c>
      <c r="F6" s="15">
        <v>43858</v>
      </c>
    </row>
    <row r="7" spans="1:6" x14ac:dyDescent="0.3">
      <c r="A7" s="3" t="s">
        <v>85</v>
      </c>
      <c r="B7" s="3" t="s">
        <v>80</v>
      </c>
      <c r="C7" s="3" t="s">
        <v>62</v>
      </c>
      <c r="D7" s="3" t="s">
        <v>20</v>
      </c>
      <c r="E7" s="3">
        <v>32</v>
      </c>
      <c r="F7" s="15">
        <v>43859</v>
      </c>
    </row>
    <row r="8" spans="1:6" x14ac:dyDescent="0.3">
      <c r="A8" s="3" t="s">
        <v>86</v>
      </c>
      <c r="B8" s="3" t="s">
        <v>81</v>
      </c>
      <c r="C8" s="3" t="s">
        <v>53</v>
      </c>
      <c r="D8" s="3" t="s">
        <v>20</v>
      </c>
      <c r="E8" s="3">
        <v>33</v>
      </c>
      <c r="F8" s="15">
        <v>43860</v>
      </c>
    </row>
    <row r="9" spans="1:6" x14ac:dyDescent="0.3">
      <c r="A9" s="3" t="s">
        <v>87</v>
      </c>
      <c r="B9" s="3" t="s">
        <v>82</v>
      </c>
      <c r="C9" s="3" t="s">
        <v>64</v>
      </c>
      <c r="D9" s="3" t="s">
        <v>20</v>
      </c>
      <c r="E9" s="3">
        <v>34</v>
      </c>
      <c r="F9" s="15">
        <v>43861</v>
      </c>
    </row>
    <row r="10" spans="1:6" x14ac:dyDescent="0.3">
      <c r="A10" s="3"/>
      <c r="B10" s="3"/>
      <c r="C10" s="3"/>
      <c r="D10" s="3"/>
      <c r="E10" s="3"/>
      <c r="F10" s="15"/>
    </row>
  </sheetData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7AC41C-062E-4DFD-81AD-6ED3A55A8123}">
          <x14:formula1>
            <xm:f>t_login!$D$2:$D$20</xm:f>
          </x14:formula1>
          <xm:sqref>C2:C9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20FEB-96A7-4BF9-8209-EDA3A940D995}">
  <sheetPr codeName="Sheet3"/>
  <dimension ref="A1:D16"/>
  <sheetViews>
    <sheetView showGridLines="0" zoomScale="108" zoomScaleNormal="108" workbookViewId="0">
      <selection activeCell="B2" sqref="B2"/>
    </sheetView>
  </sheetViews>
  <sheetFormatPr defaultColWidth="9" defaultRowHeight="14" x14ac:dyDescent="0.3"/>
  <cols>
    <col min="1" max="1" width="13.58203125" style="4" customWidth="1"/>
    <col min="2" max="2" width="10.75" style="4" customWidth="1"/>
    <col min="3" max="4" width="10.5" style="4" customWidth="1"/>
    <col min="5" max="16384" width="9" style="4"/>
  </cols>
  <sheetData>
    <row r="1" spans="1:4" s="7" customFormat="1" x14ac:dyDescent="0.3">
      <c r="A1" s="8" t="s">
        <v>0</v>
      </c>
      <c r="B1" s="8" t="s">
        <v>22</v>
      </c>
      <c r="C1" s="8" t="s">
        <v>88</v>
      </c>
      <c r="D1" s="8" t="s">
        <v>98</v>
      </c>
    </row>
    <row r="2" spans="1:4" x14ac:dyDescent="0.3">
      <c r="A2" s="3">
        <v>14320045</v>
      </c>
      <c r="B2" s="3" t="s">
        <v>4</v>
      </c>
      <c r="C2" s="3">
        <v>1242</v>
      </c>
      <c r="D2" s="3">
        <v>3</v>
      </c>
    </row>
    <row r="3" spans="1:4" x14ac:dyDescent="0.3">
      <c r="A3" s="3">
        <v>14320045</v>
      </c>
      <c r="B3" s="3" t="s">
        <v>6</v>
      </c>
      <c r="C3" s="3">
        <v>1532</v>
      </c>
      <c r="D3" s="3">
        <v>5</v>
      </c>
    </row>
    <row r="4" spans="1:4" x14ac:dyDescent="0.3">
      <c r="A4" s="3">
        <v>12465224</v>
      </c>
      <c r="B4" s="3" t="s">
        <v>6</v>
      </c>
      <c r="C4" s="3">
        <v>3533</v>
      </c>
      <c r="D4" s="3">
        <v>4</v>
      </c>
    </row>
    <row r="5" spans="1:4" x14ac:dyDescent="0.3">
      <c r="A5" s="3">
        <v>12465224</v>
      </c>
      <c r="B5" s="3" t="s">
        <v>8</v>
      </c>
      <c r="C5" s="3">
        <v>3590</v>
      </c>
      <c r="D5" s="3">
        <v>5</v>
      </c>
    </row>
    <row r="6" spans="1:4" x14ac:dyDescent="0.3">
      <c r="A6" s="3">
        <v>42456522</v>
      </c>
      <c r="B6" s="3" t="s">
        <v>10</v>
      </c>
      <c r="C6" s="3">
        <v>2364</v>
      </c>
      <c r="D6" s="3">
        <v>6</v>
      </c>
    </row>
    <row r="7" spans="1:4" x14ac:dyDescent="0.3">
      <c r="A7" s="3">
        <v>42456522</v>
      </c>
      <c r="B7" s="3" t="s">
        <v>8</v>
      </c>
      <c r="C7" s="3">
        <v>2341</v>
      </c>
      <c r="D7" s="3">
        <v>7</v>
      </c>
    </row>
    <row r="8" spans="1:4" x14ac:dyDescent="0.3">
      <c r="A8" s="3">
        <v>14542332</v>
      </c>
      <c r="B8" s="3" t="s">
        <v>8</v>
      </c>
      <c r="C8" s="3">
        <v>12673</v>
      </c>
      <c r="D8" s="3">
        <v>7</v>
      </c>
    </row>
    <row r="9" spans="1:4" x14ac:dyDescent="0.3">
      <c r="A9" s="3">
        <v>14542332</v>
      </c>
      <c r="B9" s="3" t="s">
        <v>83</v>
      </c>
      <c r="C9" s="3">
        <v>12990</v>
      </c>
      <c r="D9" s="3">
        <v>7</v>
      </c>
    </row>
    <row r="10" spans="1:4" x14ac:dyDescent="0.3">
      <c r="A10" s="3">
        <v>12465224</v>
      </c>
      <c r="B10" s="3" t="s">
        <v>4</v>
      </c>
      <c r="C10" s="3">
        <v>1453</v>
      </c>
      <c r="D10" s="3">
        <v>7</v>
      </c>
    </row>
    <row r="11" spans="1:4" x14ac:dyDescent="0.3">
      <c r="A11" s="3">
        <v>14320045</v>
      </c>
      <c r="B11" s="3" t="s">
        <v>10</v>
      </c>
      <c r="C11" s="3">
        <v>1555</v>
      </c>
      <c r="D11" s="3">
        <v>7</v>
      </c>
    </row>
    <row r="12" spans="1:4" x14ac:dyDescent="0.3">
      <c r="A12" s="3">
        <v>14542332</v>
      </c>
      <c r="B12" s="3" t="s">
        <v>4</v>
      </c>
      <c r="C12" s="3">
        <v>12322</v>
      </c>
      <c r="D12" s="3">
        <v>7</v>
      </c>
    </row>
    <row r="13" spans="1:4" x14ac:dyDescent="0.3">
      <c r="A13" s="3">
        <v>14542332</v>
      </c>
      <c r="B13" s="3" t="s">
        <v>6</v>
      </c>
      <c r="C13" s="3">
        <v>13252</v>
      </c>
      <c r="D13" s="3">
        <v>7</v>
      </c>
    </row>
    <row r="14" spans="1:4" x14ac:dyDescent="0.3">
      <c r="A14" s="3">
        <v>12465224</v>
      </c>
      <c r="B14" s="3" t="s">
        <v>10</v>
      </c>
      <c r="C14" s="3">
        <v>3890</v>
      </c>
      <c r="D14" s="3">
        <v>7</v>
      </c>
    </row>
    <row r="15" spans="1:4" x14ac:dyDescent="0.3">
      <c r="A15" s="3">
        <v>42456522</v>
      </c>
      <c r="B15" s="3" t="s">
        <v>4</v>
      </c>
      <c r="C15" s="3">
        <v>2542</v>
      </c>
      <c r="D15" s="3">
        <v>7</v>
      </c>
    </row>
    <row r="16" spans="1:4" x14ac:dyDescent="0.3">
      <c r="A16" s="3"/>
      <c r="B16" s="3"/>
      <c r="C16" s="3"/>
      <c r="D16" s="3"/>
    </row>
  </sheetData>
  <autoFilter ref="A1:D15" xr:uid="{38B20FEB-96A7-4BF9-8209-EDA3A940D995}"/>
  <phoneticPr fontId="1" type="noConversion"/>
  <dataValidations count="1">
    <dataValidation type="list" allowBlank="1" showInputMessage="1" showErrorMessage="1" sqref="A11:A15" xr:uid="{44E583BD-FAEA-4DA5-B520-068397F63C21}">
      <formula1>$A$2:$A$8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0D36F2-A865-43BE-85E9-5BC19CA72837}">
          <x14:formula1>
            <xm:f>客户清单!$A$2:$A$9</xm:f>
          </x14:formula1>
          <xm:sqref>B2:B16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F8E9-EE76-4CBD-AE66-12C3921A56B8}">
  <sheetPr codeName="Sheet4"/>
  <dimension ref="A1:N17"/>
  <sheetViews>
    <sheetView showGridLines="0" tabSelected="1" zoomScaleNormal="100" workbookViewId="0">
      <selection activeCell="G21" sqref="G21"/>
    </sheetView>
  </sheetViews>
  <sheetFormatPr defaultRowHeight="14" x14ac:dyDescent="0.3"/>
  <cols>
    <col min="1" max="1" width="11.08203125" bestFit="1" customWidth="1"/>
    <col min="2" max="2" width="10.9140625" style="4" bestFit="1" customWidth="1"/>
    <col min="4" max="4" width="9.08203125" bestFit="1" customWidth="1"/>
    <col min="5" max="5" width="9.08203125" customWidth="1"/>
    <col min="6" max="10" width="12.33203125" bestFit="1" customWidth="1"/>
    <col min="11" max="11" width="12.33203125" customWidth="1"/>
    <col min="12" max="14" width="8.75" bestFit="1" customWidth="1"/>
  </cols>
  <sheetData>
    <row r="1" spans="1:14" s="7" customFormat="1" x14ac:dyDescent="0.3">
      <c r="A1" s="6" t="s">
        <v>94</v>
      </c>
      <c r="B1" s="6" t="s">
        <v>23</v>
      </c>
      <c r="C1" s="6" t="s">
        <v>1</v>
      </c>
      <c r="D1" s="6" t="s">
        <v>24</v>
      </c>
      <c r="E1" s="6" t="s">
        <v>101</v>
      </c>
      <c r="F1" s="6" t="s">
        <v>99</v>
      </c>
      <c r="G1" s="6" t="s">
        <v>100</v>
      </c>
      <c r="H1" s="6" t="s">
        <v>97</v>
      </c>
      <c r="I1" s="6" t="s">
        <v>96</v>
      </c>
      <c r="J1" s="6" t="s">
        <v>102</v>
      </c>
      <c r="K1" s="6" t="s">
        <v>103</v>
      </c>
      <c r="L1" s="6" t="s">
        <v>21</v>
      </c>
      <c r="M1" s="6" t="s">
        <v>25</v>
      </c>
      <c r="N1" s="6" t="s">
        <v>95</v>
      </c>
    </row>
    <row r="2" spans="1:14" x14ac:dyDescent="0.3">
      <c r="A2" s="16">
        <v>45365</v>
      </c>
      <c r="B2" s="9" t="str">
        <f t="shared" ref="B2:B3" si="0">YEAR(A2)&amp;"年0"&amp;MONTH(A2)&amp;"月"</f>
        <v>2024年03月</v>
      </c>
      <c r="C2" s="1" t="s">
        <v>4</v>
      </c>
      <c r="D2" s="1">
        <v>12465224</v>
      </c>
      <c r="E2" s="1">
        <v>124</v>
      </c>
      <c r="F2" s="9">
        <f>AVERAGEIFS(产品清单!D:D,产品清单!B:B,订单交付表!C2,产品清单!A:A,订单交付表!D2)</f>
        <v>7</v>
      </c>
      <c r="G2" s="17">
        <f>A2+F2</f>
        <v>45372</v>
      </c>
      <c r="H2" s="16">
        <v>45367</v>
      </c>
      <c r="I2" s="10">
        <f t="shared" ref="I2:I16" si="1">H2-A2</f>
        <v>2</v>
      </c>
      <c r="J2" s="1">
        <v>124</v>
      </c>
      <c r="K2" s="14">
        <f>J2/E2</f>
        <v>1</v>
      </c>
      <c r="L2" s="10">
        <f>AVERAGEIFS(产品清单!C:C,产品清单!B:B,订单交付表!C2,产品清单!A:A,订单交付表!D2)</f>
        <v>1453</v>
      </c>
      <c r="M2" s="10">
        <f>J2*L2</f>
        <v>180172</v>
      </c>
      <c r="N2" s="9" t="str">
        <f>IF(I2&lt;7,"OK","NG")</f>
        <v>OK</v>
      </c>
    </row>
    <row r="3" spans="1:14" hidden="1" x14ac:dyDescent="0.3">
      <c r="A3" s="16">
        <v>45366</v>
      </c>
      <c r="B3" s="9" t="str">
        <f t="shared" si="0"/>
        <v>2024年03月</v>
      </c>
      <c r="C3" s="1" t="s">
        <v>6</v>
      </c>
      <c r="D3" s="1">
        <v>12465224</v>
      </c>
      <c r="E3" s="1">
        <v>32</v>
      </c>
      <c r="F3" s="9">
        <f>AVERAGEIFS(产品清单!D:D,产品清单!B:B,订单交付表!C3,产品清单!A:A,订单交付表!D3)</f>
        <v>4</v>
      </c>
      <c r="G3" s="17">
        <f t="shared" ref="G3:G16" si="2">A3+F3</f>
        <v>45370</v>
      </c>
      <c r="H3" s="16">
        <v>45368</v>
      </c>
      <c r="I3" s="10">
        <f t="shared" si="1"/>
        <v>2</v>
      </c>
      <c r="J3" s="1">
        <v>24</v>
      </c>
      <c r="K3" s="14">
        <f t="shared" ref="K3:K16" si="3">J3/E3</f>
        <v>0.75</v>
      </c>
      <c r="L3" s="10">
        <f>AVERAGEIFS(产品清单!C:C,产品清单!B:B,订单交付表!C3,产品清单!A:A,订单交付表!D3)</f>
        <v>3533</v>
      </c>
      <c r="M3" s="10">
        <f t="shared" ref="M3:M16" si="4">J3*L3</f>
        <v>84792</v>
      </c>
      <c r="N3" s="9" t="str">
        <f t="shared" ref="N3:N16" si="5">IF(I3&lt;7,"OK","NG")</f>
        <v>OK</v>
      </c>
    </row>
    <row r="4" spans="1:14" x14ac:dyDescent="0.3">
      <c r="A4" s="16">
        <v>45367</v>
      </c>
      <c r="B4" s="9" t="str">
        <f>YEAR(A4)&amp;"年0"&amp;MONTH(A4)&amp;"月"</f>
        <v>2024年03月</v>
      </c>
      <c r="C4" s="1" t="s">
        <v>8</v>
      </c>
      <c r="D4" s="1">
        <v>42456522</v>
      </c>
      <c r="E4" s="1">
        <v>53</v>
      </c>
      <c r="F4" s="9">
        <f>AVERAGEIFS(产品清单!D:D,产品清单!B:B,订单交付表!C4,产品清单!A:A,订单交付表!D4)</f>
        <v>7</v>
      </c>
      <c r="G4" s="17">
        <f t="shared" si="2"/>
        <v>45374</v>
      </c>
      <c r="H4" s="16">
        <v>45400</v>
      </c>
      <c r="I4" s="10">
        <f t="shared" si="1"/>
        <v>33</v>
      </c>
      <c r="J4" s="1">
        <v>24</v>
      </c>
      <c r="K4" s="14">
        <f t="shared" si="3"/>
        <v>0.45283018867924529</v>
      </c>
      <c r="L4" s="10">
        <f>AVERAGEIFS(产品清单!C:C,产品清单!B:B,订单交付表!C4,产品清单!A:A,订单交付表!D4)</f>
        <v>2341</v>
      </c>
      <c r="M4" s="10">
        <f t="shared" si="4"/>
        <v>56184</v>
      </c>
      <c r="N4" s="9" t="str">
        <f t="shared" si="5"/>
        <v>NG</v>
      </c>
    </row>
    <row r="5" spans="1:14" x14ac:dyDescent="0.3">
      <c r="A5" s="16">
        <v>45368</v>
      </c>
      <c r="B5" s="9" t="str">
        <f t="shared" ref="B5:B16" si="6">YEAR(A5)&amp;"年0"&amp;MONTH(A5)&amp;"月"</f>
        <v>2024年03月</v>
      </c>
      <c r="C5" s="1" t="s">
        <v>10</v>
      </c>
      <c r="D5" s="1">
        <v>14320045</v>
      </c>
      <c r="E5" s="1">
        <v>563</v>
      </c>
      <c r="F5" s="9">
        <f>AVERAGEIFS(产品清单!D:D,产品清单!B:B,订单交付表!C5,产品清单!A:A,订单交付表!D5)</f>
        <v>7</v>
      </c>
      <c r="G5" s="17">
        <f t="shared" si="2"/>
        <v>45375</v>
      </c>
      <c r="H5" s="16">
        <v>45401</v>
      </c>
      <c r="I5" s="10">
        <f t="shared" si="1"/>
        <v>33</v>
      </c>
      <c r="J5" s="1">
        <v>122</v>
      </c>
      <c r="K5" s="14">
        <f t="shared" si="3"/>
        <v>0.21669626998223801</v>
      </c>
      <c r="L5" s="10">
        <f>AVERAGEIFS(产品清单!C:C,产品清单!B:B,订单交付表!C5,产品清单!A:A,订单交付表!D5)</f>
        <v>1555</v>
      </c>
      <c r="M5" s="10">
        <f t="shared" si="4"/>
        <v>189710</v>
      </c>
      <c r="N5" s="9" t="str">
        <f t="shared" si="5"/>
        <v>NG</v>
      </c>
    </row>
    <row r="6" spans="1:14" x14ac:dyDescent="0.3">
      <c r="A6" s="16">
        <v>45400</v>
      </c>
      <c r="B6" s="9" t="str">
        <f t="shared" si="6"/>
        <v>2024年04月</v>
      </c>
      <c r="C6" s="1" t="s">
        <v>4</v>
      </c>
      <c r="D6" s="1">
        <v>14542332</v>
      </c>
      <c r="E6" s="1">
        <v>12</v>
      </c>
      <c r="F6" s="9">
        <f>AVERAGEIFS(产品清单!D:D,产品清单!B:B,订单交付表!C6,产品清单!A:A,订单交付表!D6)</f>
        <v>7</v>
      </c>
      <c r="G6" s="17">
        <f t="shared" si="2"/>
        <v>45407</v>
      </c>
      <c r="H6" s="16">
        <v>45402</v>
      </c>
      <c r="I6" s="10">
        <f t="shared" si="1"/>
        <v>2</v>
      </c>
      <c r="J6" s="1">
        <v>12</v>
      </c>
      <c r="K6" s="14">
        <f t="shared" si="3"/>
        <v>1</v>
      </c>
      <c r="L6" s="10">
        <f>AVERAGEIFS(产品清单!C:C,产品清单!B:B,订单交付表!C6,产品清单!A:A,订单交付表!D6)</f>
        <v>12322</v>
      </c>
      <c r="M6" s="10">
        <f t="shared" si="4"/>
        <v>147864</v>
      </c>
      <c r="N6" s="9" t="str">
        <f t="shared" si="5"/>
        <v>OK</v>
      </c>
    </row>
    <row r="7" spans="1:14" x14ac:dyDescent="0.3">
      <c r="A7" s="16">
        <v>45401</v>
      </c>
      <c r="B7" s="9" t="str">
        <f t="shared" si="6"/>
        <v>2024年04月</v>
      </c>
      <c r="C7" s="1" t="s">
        <v>6</v>
      </c>
      <c r="D7" s="1">
        <v>12465224</v>
      </c>
      <c r="E7" s="1">
        <v>422</v>
      </c>
      <c r="F7" s="9">
        <f>AVERAGEIFS(产品清单!D:D,产品清单!B:B,订单交付表!C7,产品清单!A:A,订单交付表!D7)</f>
        <v>4</v>
      </c>
      <c r="G7" s="17">
        <f t="shared" si="2"/>
        <v>45405</v>
      </c>
      <c r="H7" s="16">
        <v>45403</v>
      </c>
      <c r="I7" s="10">
        <f t="shared" si="1"/>
        <v>2</v>
      </c>
      <c r="J7" s="1">
        <v>422</v>
      </c>
      <c r="K7" s="14">
        <f t="shared" si="3"/>
        <v>1</v>
      </c>
      <c r="L7" s="10">
        <f>AVERAGEIFS(产品清单!C:C,产品清单!B:B,订单交付表!C7,产品清单!A:A,订单交付表!D7)</f>
        <v>3533</v>
      </c>
      <c r="M7" s="10">
        <f t="shared" si="4"/>
        <v>1490926</v>
      </c>
      <c r="N7" s="9" t="str">
        <f t="shared" si="5"/>
        <v>OK</v>
      </c>
    </row>
    <row r="8" spans="1:14" x14ac:dyDescent="0.3">
      <c r="A8" s="16">
        <v>45402</v>
      </c>
      <c r="B8" s="9" t="str">
        <f t="shared" si="6"/>
        <v>2024年04月</v>
      </c>
      <c r="C8" s="1" t="s">
        <v>8</v>
      </c>
      <c r="D8" s="1">
        <v>12465224</v>
      </c>
      <c r="E8" s="1">
        <v>356</v>
      </c>
      <c r="F8" s="9">
        <f>AVERAGEIFS(产品清单!D:D,产品清单!B:B,订单交付表!C8,产品清单!A:A,订单交付表!D8)</f>
        <v>5</v>
      </c>
      <c r="G8" s="17">
        <f t="shared" si="2"/>
        <v>45407</v>
      </c>
      <c r="H8" s="16">
        <v>45434</v>
      </c>
      <c r="I8" s="10">
        <f t="shared" si="1"/>
        <v>32</v>
      </c>
      <c r="J8" s="1">
        <v>124</v>
      </c>
      <c r="K8" s="14">
        <f t="shared" si="3"/>
        <v>0.34831460674157305</v>
      </c>
      <c r="L8" s="10">
        <f>AVERAGEIFS(产品清单!C:C,产品清单!B:B,订单交付表!C8,产品清单!A:A,订单交付表!D8)</f>
        <v>3590</v>
      </c>
      <c r="M8" s="10">
        <f t="shared" si="4"/>
        <v>445160</v>
      </c>
      <c r="N8" s="9" t="str">
        <f t="shared" si="5"/>
        <v>NG</v>
      </c>
    </row>
    <row r="9" spans="1:14" x14ac:dyDescent="0.3">
      <c r="A9" s="16">
        <v>45403</v>
      </c>
      <c r="B9" s="9" t="str">
        <f t="shared" si="6"/>
        <v>2024年04月</v>
      </c>
      <c r="C9" s="1" t="s">
        <v>10</v>
      </c>
      <c r="D9" s="1">
        <v>42456522</v>
      </c>
      <c r="E9" s="1">
        <v>236</v>
      </c>
      <c r="F9" s="9">
        <f>AVERAGEIFS(产品清单!D:D,产品清单!B:B,订单交付表!C9,产品清单!A:A,订单交付表!D9)</f>
        <v>6</v>
      </c>
      <c r="G9" s="17">
        <f t="shared" si="2"/>
        <v>45409</v>
      </c>
      <c r="H9" s="16">
        <v>45435</v>
      </c>
      <c r="I9" s="10">
        <f t="shared" si="1"/>
        <v>32</v>
      </c>
      <c r="J9" s="1">
        <v>124</v>
      </c>
      <c r="K9" s="14">
        <f t="shared" si="3"/>
        <v>0.52542372881355937</v>
      </c>
      <c r="L9" s="10">
        <f>AVERAGEIFS(产品清单!C:C,产品清单!B:B,订单交付表!C9,产品清单!A:A,订单交付表!D9)</f>
        <v>2364</v>
      </c>
      <c r="M9" s="10">
        <f t="shared" si="4"/>
        <v>293136</v>
      </c>
      <c r="N9" s="9" t="str">
        <f t="shared" si="5"/>
        <v>NG</v>
      </c>
    </row>
    <row r="10" spans="1:14" x14ac:dyDescent="0.3">
      <c r="A10" s="16">
        <v>45434</v>
      </c>
      <c r="B10" s="9" t="str">
        <f t="shared" si="6"/>
        <v>2024年05月</v>
      </c>
      <c r="C10" s="1" t="s">
        <v>4</v>
      </c>
      <c r="D10" s="1">
        <v>14320045</v>
      </c>
      <c r="E10" s="1">
        <v>257</v>
      </c>
      <c r="F10" s="9">
        <f>AVERAGEIFS(产品清单!D:D,产品清单!B:B,订单交付表!C10,产品清单!A:A,订单交付表!D10)</f>
        <v>3</v>
      </c>
      <c r="G10" s="17">
        <f t="shared" si="2"/>
        <v>45437</v>
      </c>
      <c r="H10" s="16">
        <v>45436</v>
      </c>
      <c r="I10" s="10">
        <f t="shared" si="1"/>
        <v>2</v>
      </c>
      <c r="J10" s="1">
        <v>252</v>
      </c>
      <c r="K10" s="14">
        <f t="shared" si="3"/>
        <v>0.98054474708171202</v>
      </c>
      <c r="L10" s="10">
        <f>AVERAGEIFS(产品清单!C:C,产品清单!B:B,订单交付表!C10,产品清单!A:A,订单交付表!D10)</f>
        <v>1242</v>
      </c>
      <c r="M10" s="10">
        <f t="shared" si="4"/>
        <v>312984</v>
      </c>
      <c r="N10" s="9" t="str">
        <f t="shared" si="5"/>
        <v>OK</v>
      </c>
    </row>
    <row r="11" spans="1:14" x14ac:dyDescent="0.3">
      <c r="A11" s="16">
        <v>45435</v>
      </c>
      <c r="B11" s="9" t="str">
        <f t="shared" si="6"/>
        <v>2024年05月</v>
      </c>
      <c r="C11" s="1" t="s">
        <v>6</v>
      </c>
      <c r="D11" s="1">
        <v>14542332</v>
      </c>
      <c r="E11" s="1">
        <v>124</v>
      </c>
      <c r="F11" s="9">
        <f>AVERAGEIFS(产品清单!D:D,产品清单!B:B,订单交付表!C11,产品清单!A:A,订单交付表!D11)</f>
        <v>7</v>
      </c>
      <c r="G11" s="17">
        <f t="shared" si="2"/>
        <v>45442</v>
      </c>
      <c r="H11" s="16">
        <v>45437</v>
      </c>
      <c r="I11" s="10">
        <f t="shared" si="1"/>
        <v>2</v>
      </c>
      <c r="J11" s="1">
        <v>124</v>
      </c>
      <c r="K11" s="14">
        <f t="shared" si="3"/>
        <v>1</v>
      </c>
      <c r="L11" s="10">
        <f>AVERAGEIFS(产品清单!C:C,产品清单!B:B,订单交付表!C11,产品清单!A:A,订单交付表!D11)</f>
        <v>13252</v>
      </c>
      <c r="M11" s="10">
        <f t="shared" si="4"/>
        <v>1643248</v>
      </c>
      <c r="N11" s="9" t="str">
        <f t="shared" si="5"/>
        <v>OK</v>
      </c>
    </row>
    <row r="12" spans="1:14" x14ac:dyDescent="0.3">
      <c r="A12" s="16">
        <v>45436</v>
      </c>
      <c r="B12" s="9" t="str">
        <f t="shared" si="6"/>
        <v>2024年05月</v>
      </c>
      <c r="C12" s="1" t="s">
        <v>8</v>
      </c>
      <c r="D12" s="1">
        <v>12465224</v>
      </c>
      <c r="E12" s="1">
        <v>215</v>
      </c>
      <c r="F12" s="9">
        <f>AVERAGEIFS(产品清单!D:D,产品清单!B:B,订单交付表!C12,产品清单!A:A,订单交付表!D12)</f>
        <v>5</v>
      </c>
      <c r="G12" s="17">
        <f t="shared" si="2"/>
        <v>45441</v>
      </c>
      <c r="H12" s="16">
        <v>45438</v>
      </c>
      <c r="I12" s="10">
        <f t="shared" si="1"/>
        <v>2</v>
      </c>
      <c r="J12" s="1">
        <v>215</v>
      </c>
      <c r="K12" s="14">
        <f t="shared" si="3"/>
        <v>1</v>
      </c>
      <c r="L12" s="10">
        <f>AVERAGEIFS(产品清单!C:C,产品清单!B:B,订单交付表!C12,产品清单!A:A,订单交付表!D12)</f>
        <v>3590</v>
      </c>
      <c r="M12" s="10">
        <f t="shared" si="4"/>
        <v>771850</v>
      </c>
      <c r="N12" s="9" t="str">
        <f t="shared" si="5"/>
        <v>OK</v>
      </c>
    </row>
    <row r="13" spans="1:14" x14ac:dyDescent="0.3">
      <c r="A13" s="16">
        <v>45437</v>
      </c>
      <c r="B13" s="9" t="str">
        <f t="shared" si="6"/>
        <v>2024年05月</v>
      </c>
      <c r="C13" s="1" t="s">
        <v>10</v>
      </c>
      <c r="D13" s="1">
        <v>12465224</v>
      </c>
      <c r="E13" s="1">
        <v>3500</v>
      </c>
      <c r="F13" s="9">
        <f>AVERAGEIFS(产品清单!D:D,产品清单!B:B,订单交付表!C13,产品清单!A:A,订单交付表!D13)</f>
        <v>7</v>
      </c>
      <c r="G13" s="17">
        <f t="shared" si="2"/>
        <v>45444</v>
      </c>
      <c r="H13" s="16">
        <v>45439</v>
      </c>
      <c r="I13" s="10">
        <f t="shared" si="1"/>
        <v>2</v>
      </c>
      <c r="J13" s="1">
        <v>2421</v>
      </c>
      <c r="K13" s="14">
        <f t="shared" si="3"/>
        <v>0.69171428571428573</v>
      </c>
      <c r="L13" s="10">
        <f>AVERAGEIFS(产品清单!C:C,产品清单!B:B,订单交付表!C13,产品清单!A:A,订单交付表!D13)</f>
        <v>3890</v>
      </c>
      <c r="M13" s="10">
        <f t="shared" si="4"/>
        <v>9417690</v>
      </c>
      <c r="N13" s="9" t="str">
        <f t="shared" si="5"/>
        <v>OK</v>
      </c>
    </row>
    <row r="14" spans="1:14" x14ac:dyDescent="0.3">
      <c r="A14" s="16">
        <v>45438</v>
      </c>
      <c r="B14" s="9" t="str">
        <f t="shared" si="6"/>
        <v>2024年05月</v>
      </c>
      <c r="C14" s="1" t="s">
        <v>4</v>
      </c>
      <c r="D14" s="1">
        <v>42456522</v>
      </c>
      <c r="E14" s="1">
        <v>367</v>
      </c>
      <c r="F14" s="9">
        <f>AVERAGEIFS(产品清单!D:D,产品清单!B:B,订单交付表!C14,产品清单!A:A,订单交付表!D14)</f>
        <v>7</v>
      </c>
      <c r="G14" s="17">
        <f t="shared" si="2"/>
        <v>45445</v>
      </c>
      <c r="H14" s="16">
        <v>45440</v>
      </c>
      <c r="I14" s="10">
        <f t="shared" si="1"/>
        <v>2</v>
      </c>
      <c r="J14" s="1">
        <v>252</v>
      </c>
      <c r="K14" s="14">
        <f t="shared" si="3"/>
        <v>0.68664850136239786</v>
      </c>
      <c r="L14" s="10">
        <f>AVERAGEIFS(产品清单!C:C,产品清单!B:B,订单交付表!C14,产品清单!A:A,订单交付表!D14)</f>
        <v>2542</v>
      </c>
      <c r="M14" s="10">
        <f t="shared" si="4"/>
        <v>640584</v>
      </c>
      <c r="N14" s="9" t="str">
        <f t="shared" si="5"/>
        <v>OK</v>
      </c>
    </row>
    <row r="15" spans="1:14" x14ac:dyDescent="0.3">
      <c r="A15" s="16">
        <v>45439</v>
      </c>
      <c r="B15" s="9" t="str">
        <f t="shared" si="6"/>
        <v>2024年05月</v>
      </c>
      <c r="C15" s="1" t="s">
        <v>6</v>
      </c>
      <c r="D15" s="1">
        <v>14320045</v>
      </c>
      <c r="E15" s="1">
        <v>199</v>
      </c>
      <c r="F15" s="9">
        <f>AVERAGEIFS(产品清单!D:D,产品清单!B:B,订单交付表!C15,产品清单!A:A,订单交付表!D15)</f>
        <v>5</v>
      </c>
      <c r="G15" s="17">
        <f t="shared" si="2"/>
        <v>45444</v>
      </c>
      <c r="H15" s="16">
        <v>45441</v>
      </c>
      <c r="I15" s="10">
        <f t="shared" si="1"/>
        <v>2</v>
      </c>
      <c r="J15" s="1">
        <v>125</v>
      </c>
      <c r="K15" s="14">
        <f t="shared" si="3"/>
        <v>0.62814070351758799</v>
      </c>
      <c r="L15" s="10">
        <f>AVERAGEIFS(产品清单!C:C,产品清单!B:B,订单交付表!C15,产品清单!A:A,订单交付表!D15)</f>
        <v>1532</v>
      </c>
      <c r="M15" s="10">
        <f t="shared" si="4"/>
        <v>191500</v>
      </c>
      <c r="N15" s="9" t="str">
        <f t="shared" si="5"/>
        <v>OK</v>
      </c>
    </row>
    <row r="16" spans="1:14" x14ac:dyDescent="0.3">
      <c r="A16" s="16">
        <v>45440</v>
      </c>
      <c r="B16" s="9" t="str">
        <f t="shared" si="6"/>
        <v>2024年05月</v>
      </c>
      <c r="C16" s="1" t="s">
        <v>8</v>
      </c>
      <c r="D16" s="1">
        <v>14542332</v>
      </c>
      <c r="E16" s="1">
        <v>600</v>
      </c>
      <c r="F16" s="9">
        <f>AVERAGEIFS(产品清单!D:D,产品清单!B:B,订单交付表!C16,产品清单!A:A,订单交付表!D16)</f>
        <v>7</v>
      </c>
      <c r="G16" s="17">
        <f t="shared" si="2"/>
        <v>45447</v>
      </c>
      <c r="H16" s="16">
        <v>45442</v>
      </c>
      <c r="I16" s="10">
        <f t="shared" si="1"/>
        <v>2</v>
      </c>
      <c r="J16" s="1">
        <v>212</v>
      </c>
      <c r="K16" s="14">
        <f t="shared" si="3"/>
        <v>0.35333333333333333</v>
      </c>
      <c r="L16" s="10">
        <f>AVERAGEIFS(产品清单!C:C,产品清单!B:B,订单交付表!C16,产品清单!A:A,订单交付表!D16)</f>
        <v>12673</v>
      </c>
      <c r="M16" s="10">
        <f t="shared" si="4"/>
        <v>2686676</v>
      </c>
      <c r="N16" s="9" t="str">
        <f t="shared" si="5"/>
        <v>OK</v>
      </c>
    </row>
    <row r="17" spans="1:14" x14ac:dyDescent="0.3">
      <c r="A17" s="1"/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phoneticPr fontId="1" type="noConversion"/>
  <conditionalFormatting sqref="N2:N16">
    <cfRule type="cellIs" dxfId="0" priority="1" operator="equal">
      <formula>"NG"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D5C8A9-2EA3-4A1E-A30C-0E1250C0BF5E}">
          <x14:formula1>
            <xm:f>客户清单!$A$2:$A$5</xm:f>
          </x14:formula1>
          <xm:sqref>C2:C17</xm:sqref>
        </x14:dataValidation>
        <x14:dataValidation type="list" allowBlank="1" showInputMessage="1" showErrorMessage="1" xr:uid="{B452B2A6-1435-4E3D-88CA-B2C806F1E533}">
          <x14:formula1>
            <xm:f>产品清单!$A$2:$A$8</xm:f>
          </x14:formula1>
          <xm:sqref>D2:D17 E17:H17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CBE8C-C951-4B99-91D1-8C0035FFF5B0}">
  <sheetPr codeName="Sheet5"/>
  <dimension ref="A1:H52"/>
  <sheetViews>
    <sheetView showGridLines="0" zoomScaleNormal="100" workbookViewId="0">
      <selection activeCell="D2" sqref="D2"/>
    </sheetView>
  </sheetViews>
  <sheetFormatPr defaultRowHeight="14" x14ac:dyDescent="0.3"/>
  <cols>
    <col min="1" max="1" width="9.83203125" bestFit="1" customWidth="1"/>
    <col min="4" max="4" width="11" bestFit="1" customWidth="1"/>
  </cols>
  <sheetData>
    <row r="1" spans="1:4" x14ac:dyDescent="0.3">
      <c r="A1" s="11" t="s">
        <v>23</v>
      </c>
      <c r="B1" s="11" t="s">
        <v>1</v>
      </c>
      <c r="C1" s="11" t="s">
        <v>27</v>
      </c>
      <c r="D1" s="11" t="s">
        <v>28</v>
      </c>
    </row>
    <row r="2" spans="1:4" x14ac:dyDescent="0.3">
      <c r="A2" s="3" t="s">
        <v>91</v>
      </c>
      <c r="B2" s="3" t="s">
        <v>6</v>
      </c>
      <c r="C2" s="9">
        <f>COUNTIFS(订单交付表!B:B,客户订单月报!A2)</f>
        <v>0</v>
      </c>
      <c r="D2" s="9">
        <f>SUMIFS(订单交付表!M:M,订单交付表!B:B,客户订单月报!A2,订单交付表!C:C,客户订单月报!B2)</f>
        <v>0</v>
      </c>
    </row>
    <row r="3" spans="1:4" x14ac:dyDescent="0.3">
      <c r="A3" s="3" t="s">
        <v>92</v>
      </c>
      <c r="B3" s="3" t="s">
        <v>10</v>
      </c>
      <c r="C3" s="9">
        <f>COUNTIFS(订单交付表!B:B,客户订单月报!A3)</f>
        <v>0</v>
      </c>
      <c r="D3" s="9">
        <f>SUMIFS(订单交付表!M:M,订单交付表!B:B,客户订单月报!A3,订单交付表!C:C,客户订单月报!B3)</f>
        <v>0</v>
      </c>
    </row>
    <row r="4" spans="1:4" x14ac:dyDescent="0.3">
      <c r="A4" s="3" t="s">
        <v>93</v>
      </c>
      <c r="B4" s="3" t="s">
        <v>4</v>
      </c>
      <c r="C4" s="9">
        <f>COUNTIFS(订单交付表!B:B,客户订单月报!A4)</f>
        <v>0</v>
      </c>
      <c r="D4" s="9">
        <f>SUMIFS(订单交付表!M:M,订单交付表!B:B,客户订单月报!A4,订单交付表!C:C,客户订单月报!B4)</f>
        <v>0</v>
      </c>
    </row>
    <row r="5" spans="1:4" x14ac:dyDescent="0.3">
      <c r="A5" s="3" t="s">
        <v>91</v>
      </c>
      <c r="B5" s="3" t="s">
        <v>6</v>
      </c>
      <c r="C5" s="9">
        <f>COUNTIFS(订单交付表!B:B,客户订单月报!A5)</f>
        <v>0</v>
      </c>
      <c r="D5" s="9">
        <f>SUMIFS(订单交付表!M:M,订单交付表!B:B,客户订单月报!A5,订单交付表!C:C,客户订单月报!B5)</f>
        <v>0</v>
      </c>
    </row>
    <row r="6" spans="1:4" x14ac:dyDescent="0.3">
      <c r="A6" s="3"/>
      <c r="B6" s="3"/>
      <c r="C6" s="9">
        <f>COUNTIFS(订单交付表!B:B,客户订单月报!A6)</f>
        <v>0</v>
      </c>
      <c r="D6" s="9">
        <f>SUMIFS(订单交付表!M:M,订单交付表!B:B,客户订单月报!A6,订单交付表!C:C,客户订单月报!B6)</f>
        <v>0</v>
      </c>
    </row>
    <row r="7" spans="1:4" x14ac:dyDescent="0.3">
      <c r="A7" s="3"/>
      <c r="B7" s="3"/>
      <c r="C7" s="9">
        <f>COUNTIFS(订单交付表!B:B,客户订单月报!A7)</f>
        <v>0</v>
      </c>
      <c r="D7" s="9">
        <f>SUMIFS(订单交付表!M:M,订单交付表!B:B,客户订单月报!A7,订单交付表!C:C,客户订单月报!B7)</f>
        <v>0</v>
      </c>
    </row>
    <row r="8" spans="1:4" x14ac:dyDescent="0.3">
      <c r="A8" s="3"/>
      <c r="B8" s="3"/>
      <c r="C8" s="9">
        <f>COUNTIFS(订单交付表!B:B,客户订单月报!A8)</f>
        <v>0</v>
      </c>
      <c r="D8" s="9">
        <f>SUMIFS(订单交付表!M:M,订单交付表!B:B,客户订单月报!A8,订单交付表!C:C,客户订单月报!B8)</f>
        <v>0</v>
      </c>
    </row>
    <row r="9" spans="1:4" x14ac:dyDescent="0.3">
      <c r="A9" s="3"/>
      <c r="B9" s="3"/>
      <c r="C9" s="9">
        <f>COUNTIFS(订单交付表!B:B,客户订单月报!A9)</f>
        <v>0</v>
      </c>
      <c r="D9" s="9">
        <f>SUMIFS(订单交付表!M:M,订单交付表!B:B,客户订单月报!A9,订单交付表!C:C,客户订单月报!B9)</f>
        <v>0</v>
      </c>
    </row>
    <row r="10" spans="1:4" x14ac:dyDescent="0.3">
      <c r="A10" s="3"/>
      <c r="B10" s="3"/>
      <c r="C10" s="9">
        <f>COUNTIFS(订单交付表!B:B,客户订单月报!A10)</f>
        <v>0</v>
      </c>
      <c r="D10" s="9">
        <f>SUMIFS(订单交付表!M:M,订单交付表!B:B,客户订单月报!A10,订单交付表!C:C,客户订单月报!B10)</f>
        <v>0</v>
      </c>
    </row>
    <row r="11" spans="1:4" x14ac:dyDescent="0.3">
      <c r="A11" s="3"/>
      <c r="B11" s="3"/>
      <c r="C11" s="9">
        <f>COUNTIFS(订单交付表!B:B,客户订单月报!A11)</f>
        <v>0</v>
      </c>
      <c r="D11" s="9">
        <f>SUMIFS(订单交付表!M:M,订单交付表!B:B,客户订单月报!A11,订单交付表!C:C,客户订单月报!B11)</f>
        <v>0</v>
      </c>
    </row>
    <row r="12" spans="1:4" x14ac:dyDescent="0.3">
      <c r="A12" s="3"/>
      <c r="B12" s="3"/>
      <c r="C12" s="9">
        <f>COUNTIFS(订单交付表!B:B,客户订单月报!A12)</f>
        <v>0</v>
      </c>
      <c r="D12" s="9">
        <f>SUMIFS(订单交付表!M:M,订单交付表!B:B,客户订单月报!A12,订单交付表!C:C,客户订单月报!B12)</f>
        <v>0</v>
      </c>
    </row>
    <row r="52" spans="8:8" x14ac:dyDescent="0.3">
      <c r="H52" t="s">
        <v>26</v>
      </c>
    </row>
  </sheetData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647DE9-EC81-415F-999C-DC84FB797DBF}">
          <x14:formula1>
            <xm:f>客户清单!$A$2:$A$5</xm:f>
          </x14:formula1>
          <xm:sqref>B2:B12</xm:sqref>
        </x14:dataValidation>
        <x14:dataValidation type="list" allowBlank="1" showInputMessage="1" showErrorMessage="1" xr:uid="{472F80D4-3557-44DF-91C8-1DC130A557A3}">
          <x14:formula1>
            <xm:f>t_时间周期!$A$2:$A$13</xm:f>
          </x14:formula1>
          <xm:sqref>A2:A12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BC33-8218-4407-A799-B04C6AA9093F}">
  <sheetPr codeName="Sheet6"/>
  <dimension ref="A1:H52"/>
  <sheetViews>
    <sheetView showGridLines="0" workbookViewId="0">
      <selection activeCell="G27" sqref="G27"/>
    </sheetView>
  </sheetViews>
  <sheetFormatPr defaultRowHeight="14" x14ac:dyDescent="0.3"/>
  <cols>
    <col min="1" max="1" width="11.25" customWidth="1"/>
    <col min="4" max="4" width="11" bestFit="1" customWidth="1"/>
  </cols>
  <sheetData>
    <row r="1" spans="1:4" x14ac:dyDescent="0.3">
      <c r="A1" s="11" t="s">
        <v>23</v>
      </c>
      <c r="B1" s="11" t="s">
        <v>135</v>
      </c>
      <c r="C1" s="11" t="s">
        <v>27</v>
      </c>
      <c r="D1" s="11" t="s">
        <v>136</v>
      </c>
    </row>
    <row r="2" spans="1:4" x14ac:dyDescent="0.3">
      <c r="A2" s="3" t="s">
        <v>91</v>
      </c>
      <c r="B2" s="3" t="s">
        <v>45</v>
      </c>
      <c r="C2" s="9">
        <f>COUNTIFS(订单交付表!B:B,客户订单月报!A2)</f>
        <v>0</v>
      </c>
      <c r="D2" s="9">
        <f>SUMIFS(订单交付表!M:M,订单交付表!B:B,客户订单月报!A2,订单交付表!C:C,客户订单月报!B2)</f>
        <v>0</v>
      </c>
    </row>
    <row r="3" spans="1:4" x14ac:dyDescent="0.3">
      <c r="A3" s="3" t="s">
        <v>92</v>
      </c>
      <c r="B3" s="3" t="s">
        <v>46</v>
      </c>
      <c r="C3" s="9">
        <f>COUNTIFS(订单交付表!B:B,客户订单月报!A3)</f>
        <v>0</v>
      </c>
      <c r="D3" s="9">
        <f>SUMIFS(订单交付表!M:M,订单交付表!B:B,客户订单月报!A3,订单交付表!C:C,客户订单月报!B3)</f>
        <v>0</v>
      </c>
    </row>
    <row r="4" spans="1:4" hidden="1" x14ac:dyDescent="0.3">
      <c r="A4" s="3" t="s">
        <v>93</v>
      </c>
      <c r="B4" s="3" t="s">
        <v>50</v>
      </c>
      <c r="C4" s="9">
        <f>COUNTIFS(订单交付表!B:B,客户订单月报!A4)</f>
        <v>0</v>
      </c>
      <c r="D4" s="9">
        <f>SUMIFS(订单交付表!M:M,订单交付表!B:B,客户订单月报!A4,订单交付表!C:C,客户订单月报!B4)</f>
        <v>0</v>
      </c>
    </row>
    <row r="5" spans="1:4" hidden="1" x14ac:dyDescent="0.3">
      <c r="A5" s="3" t="s">
        <v>91</v>
      </c>
      <c r="B5" s="3" t="s">
        <v>56</v>
      </c>
      <c r="C5" s="9">
        <f>COUNTIFS(订单交付表!B:B,客户订单月报!A5)</f>
        <v>0</v>
      </c>
      <c r="D5" s="9">
        <f>SUMIFS(订单交付表!M:M,订单交付表!B:B,客户订单月报!A5,订单交付表!C:C,客户订单月报!B5)</f>
        <v>0</v>
      </c>
    </row>
    <row r="6" spans="1:4" x14ac:dyDescent="0.3">
      <c r="A6" s="3"/>
      <c r="B6" s="3"/>
      <c r="C6" s="9">
        <f>COUNTIFS(订单交付表!B:B,客户订单月报!A6)</f>
        <v>0</v>
      </c>
      <c r="D6" s="9">
        <f>SUMIFS(订单交付表!M:M,订单交付表!B:B,客户订单月报!A6,订单交付表!C:C,客户订单月报!B6)</f>
        <v>0</v>
      </c>
    </row>
    <row r="7" spans="1:4" x14ac:dyDescent="0.3">
      <c r="A7" s="3"/>
      <c r="B7" s="3"/>
      <c r="C7" s="9">
        <f>COUNTIFS(订单交付表!B:B,客户订单月报!A7)</f>
        <v>0</v>
      </c>
      <c r="D7" s="9">
        <f>SUMIFS(订单交付表!M:M,订单交付表!B:B,客户订单月报!A7,订单交付表!C:C,客户订单月报!B7)</f>
        <v>0</v>
      </c>
    </row>
    <row r="8" spans="1:4" x14ac:dyDescent="0.3">
      <c r="A8" s="3"/>
      <c r="B8" s="3"/>
      <c r="C8" s="9">
        <f>COUNTIFS(订单交付表!B:B,客户订单月报!A8)</f>
        <v>0</v>
      </c>
      <c r="D8" s="9">
        <f>SUMIFS(订单交付表!M:M,订单交付表!B:B,客户订单月报!A8,订单交付表!C:C,客户订单月报!B8)</f>
        <v>0</v>
      </c>
    </row>
    <row r="9" spans="1:4" x14ac:dyDescent="0.3">
      <c r="A9" s="3"/>
      <c r="B9" s="3"/>
      <c r="C9" s="9">
        <f>COUNTIFS(订单交付表!B:B,客户订单月报!A9)</f>
        <v>0</v>
      </c>
      <c r="D9" s="9">
        <f>SUMIFS(订单交付表!M:M,订单交付表!B:B,客户订单月报!A9,订单交付表!C:C,客户订单月报!B9)</f>
        <v>0</v>
      </c>
    </row>
    <row r="10" spans="1:4" x14ac:dyDescent="0.3">
      <c r="A10" s="3"/>
      <c r="B10" s="3"/>
      <c r="C10" s="9">
        <f>COUNTIFS(订单交付表!B:B,客户订单月报!A10)</f>
        <v>0</v>
      </c>
      <c r="D10" s="9">
        <f>SUMIFS(订单交付表!M:M,订单交付表!B:B,客户订单月报!A10,订单交付表!C:C,客户订单月报!B10)</f>
        <v>0</v>
      </c>
    </row>
    <row r="11" spans="1:4" x14ac:dyDescent="0.3">
      <c r="A11" s="3"/>
      <c r="B11" s="3"/>
      <c r="C11" s="9">
        <f>COUNTIFS(订单交付表!B:B,客户订单月报!A11)</f>
        <v>0</v>
      </c>
      <c r="D11" s="9">
        <f>SUMIFS(订单交付表!M:M,订单交付表!B:B,客户订单月报!A11,订单交付表!C:C,客户订单月报!B11)</f>
        <v>0</v>
      </c>
    </row>
    <row r="12" spans="1:4" x14ac:dyDescent="0.3">
      <c r="A12" s="3"/>
      <c r="B12" s="3"/>
      <c r="C12" s="9">
        <f>COUNTIFS(订单交付表!B:B,客户订单月报!A12)</f>
        <v>0</v>
      </c>
      <c r="D12" s="9">
        <f>SUMIFS(订单交付表!M:M,订单交付表!B:B,客户订单月报!A12,订单交付表!C:C,客户订单月报!B12)</f>
        <v>0</v>
      </c>
    </row>
    <row r="52" spans="8:8" x14ac:dyDescent="0.3">
      <c r="H52" t="s">
        <v>26</v>
      </c>
    </row>
  </sheetData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5FF416-7D0C-49CF-91F5-321034E75CC2}">
          <x14:formula1>
            <xm:f>客户清单!$C$2:$C$9</xm:f>
          </x14:formula1>
          <xm:sqref>B2:B12</xm:sqref>
        </x14:dataValidation>
        <x14:dataValidation type="list" allowBlank="1" showInputMessage="1" showErrorMessage="1" xr:uid="{82A5C165-91B2-436C-A427-680AB4CF8838}">
          <x14:formula1>
            <xm:f>t_时间周期!$A$2:$A$13</xm:f>
          </x14:formula1>
          <xm:sqref>A2:A12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t_login</vt:lpstr>
      <vt:lpstr>t_时间周期</vt:lpstr>
      <vt:lpstr>客户清单</vt:lpstr>
      <vt:lpstr>产品清单</vt:lpstr>
      <vt:lpstr>订单交付表</vt:lpstr>
      <vt:lpstr>客户订单月报</vt:lpstr>
      <vt:lpstr>销售额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小龙 刘</cp:lastModifiedBy>
  <dcterms:created xsi:type="dcterms:W3CDTF">2023-03-14T05:51:06Z</dcterms:created>
  <dcterms:modified xsi:type="dcterms:W3CDTF">2024-05-16T15:43:06Z</dcterms:modified>
</cp:coreProperties>
</file>